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vit-my.sharepoint.com/personal/katre_magi_elvl_ee/Documents/Töölaud/LÕIMUMINE sh kohanemine/PARTNERITELE TATis vajalik info/2025 TAT/ELVL TAT tegevuskava 2025/"/>
    </mc:Choice>
  </mc:AlternateContent>
  <xr:revisionPtr revIDLastSave="0" documentId="8_{4A328F2C-8CEE-440F-BF04-5434D2C4FC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a 2" sheetId="1" r:id="rId1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1" l="1"/>
  <c r="P21" i="1"/>
  <c r="P20" i="1"/>
  <c r="P19" i="1"/>
  <c r="P18" i="1"/>
  <c r="F17" i="1"/>
  <c r="Q28" i="1" l="1"/>
  <c r="Q27" i="1"/>
  <c r="Q26" i="1"/>
  <c r="Q25" i="1"/>
  <c r="Q24" i="1"/>
  <c r="Q23" i="1"/>
  <c r="Q22" i="1"/>
  <c r="Q21" i="1"/>
  <c r="Q20" i="1"/>
  <c r="Q19" i="1"/>
  <c r="Q15" i="1"/>
  <c r="Q14" i="1"/>
  <c r="O13" i="1"/>
  <c r="N13" i="1"/>
  <c r="N12" i="1" s="1"/>
  <c r="M13" i="1"/>
  <c r="M12" i="1" s="1"/>
  <c r="P25" i="1"/>
  <c r="P24" i="1"/>
  <c r="P23" i="1"/>
  <c r="P22" i="1"/>
  <c r="O17" i="1"/>
  <c r="N17" i="1"/>
  <c r="O16" i="1"/>
  <c r="N16" i="1"/>
  <c r="M17" i="1"/>
  <c r="M16" i="1"/>
  <c r="O12" i="1"/>
  <c r="F16" i="1"/>
  <c r="F13" i="1" s="1"/>
  <c r="F29" i="1" l="1"/>
  <c r="F12" i="1" s="1"/>
  <c r="F30" i="1" s="1"/>
  <c r="L17" i="1" l="1"/>
  <c r="L16" i="1" s="1"/>
  <c r="K17" i="1"/>
  <c r="K16" i="1" s="1"/>
  <c r="J17" i="1"/>
  <c r="J16" i="1" s="1"/>
  <c r="I16" i="1"/>
  <c r="H16" i="1"/>
  <c r="G17" i="1"/>
  <c r="E17" i="1" l="1"/>
  <c r="E16" i="1" s="1"/>
  <c r="L13" i="1" l="1"/>
  <c r="L12" i="1" s="1"/>
  <c r="K13" i="1" l="1"/>
  <c r="K12" i="1" s="1"/>
  <c r="L43" i="1"/>
  <c r="Q18" i="1" l="1"/>
  <c r="P15" i="1"/>
  <c r="P14" i="1"/>
  <c r="I13" i="1" l="1"/>
  <c r="I12" i="1" s="1"/>
  <c r="J13" i="1"/>
  <c r="J12" i="1" s="1"/>
  <c r="F43" i="1"/>
  <c r="F39" i="1" s="1"/>
  <c r="G43" i="1"/>
  <c r="H43" i="1"/>
  <c r="I43" i="1"/>
  <c r="J43" i="1"/>
  <c r="K43" i="1"/>
  <c r="P16" i="1" l="1"/>
  <c r="Q16" i="1" s="1"/>
  <c r="Q17" i="1"/>
  <c r="H13" i="1"/>
  <c r="H12" i="1" s="1"/>
  <c r="K39" i="1"/>
  <c r="J39" i="1"/>
  <c r="I39" i="1"/>
  <c r="H39" i="1"/>
  <c r="G39" i="1"/>
  <c r="L40" i="1" s="1"/>
  <c r="L42" i="1" l="1"/>
  <c r="L41" i="1"/>
  <c r="L39" i="1"/>
  <c r="K42" i="1"/>
  <c r="J42" i="1"/>
  <c r="I42" i="1"/>
  <c r="H42" i="1"/>
  <c r="G42" i="1"/>
  <c r="F42" i="1"/>
  <c r="E42" i="1"/>
  <c r="K41" i="1"/>
  <c r="J41" i="1"/>
  <c r="I41" i="1"/>
  <c r="H41" i="1"/>
  <c r="G41" i="1"/>
  <c r="F41" i="1"/>
  <c r="E41" i="1"/>
  <c r="E43" i="1" l="1"/>
  <c r="E39" i="1" l="1"/>
  <c r="P13" i="1" l="1"/>
  <c r="G29" i="1" l="1"/>
  <c r="E13" i="1" l="1"/>
  <c r="Q13" i="1" s="1"/>
  <c r="E29" i="1" l="1"/>
  <c r="E12" i="1" s="1"/>
  <c r="E30" i="1" l="1"/>
  <c r="G16" i="1"/>
  <c r="G12" i="1" s="1"/>
  <c r="P12" i="1" s="1"/>
  <c r="Q12" i="1" s="1"/>
  <c r="G30" i="1" l="1"/>
  <c r="E31" i="1" s="1"/>
  <c r="F31" i="1" l="1"/>
</calcChain>
</file>

<file path=xl/sharedStrings.xml><?xml version="1.0" encoding="utf-8"?>
<sst xmlns="http://schemas.openxmlformats.org/spreadsheetml/2006/main" count="129" uniqueCount="106">
  <si>
    <t>Rea nr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</si>
  <si>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</si>
  <si>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</si>
  <si>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</si>
  <si>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</si>
  <si>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</si>
  <si>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</si>
  <si>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</si>
  <si>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</si>
  <si>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Projekti tegevused ja kindlaksmääratud kulukohad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</si>
  <si>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</si>
  <si>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</si>
  <si>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</si>
  <si>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</si>
  <si>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</si>
  <si>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</si>
  <si>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sh partneri abikõlblik kulu tegevuskava aastal³ (EUR)</t>
  </si>
  <si>
    <t>² Sisaldab partnerite abikõlblikke kulusid (kui projektis on partnerid)</t>
  </si>
  <si>
    <t>³ Lisada, kui projektis on partnerid. Lisada või eemaldada partnereid vastavalt TAT-is sätestatule.</t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</si>
  <si>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</si>
  <si>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</si>
  <si>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</si>
  <si>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</si>
  <si>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</si>
  <si>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</si>
  <si>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</si>
  <si>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</si>
  <si>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</si>
  <si>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</si>
  <si>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</si>
  <si>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</si>
  <si>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</si>
  <si>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</si>
  <si>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</si>
  <si>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</si>
  <si>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</si>
  <si>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</si>
  <si>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</si>
  <si>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</si>
  <si>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</si>
  <si>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</si>
  <si>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</si>
  <si>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1.2.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</si>
  <si>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</si>
  <si>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</si>
  <si>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</si>
  <si>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</si>
  <si>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</si>
  <si>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</si>
  <si>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</si>
  <si>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</si>
  <si>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1.1.3.1</t>
  </si>
  <si>
    <t>1.1.3.2.</t>
  </si>
  <si>
    <t>Lõimumis-, sealhulgas kohanemisteekondade väljatöötamine ja rakendamine KOVi-des</t>
  </si>
  <si>
    <t>KOVides on väljatöötatud  rakendatud kohanemis- ja lõimumisteekonnad</t>
  </si>
  <si>
    <t xml:space="preserve">On ellu viidud tõhus valdkondlik kommunikatsioon </t>
  </si>
  <si>
    <t>KOV ametnike ja töötajate sihtrühmaga töötamise võimekuse tõstmine</t>
  </si>
  <si>
    <t>On tõstetud KOV ametnike ja töötajate võimekust TATi sihtrühmadega töötada</t>
  </si>
  <si>
    <t>Kohaliku tasandi sisutegevuse korraldamine Tartu linnas</t>
  </si>
  <si>
    <t>Kohaliku tasandi sisutegevuse korraldamine Tallinna linnas</t>
  </si>
  <si>
    <t>Kohaliku tasandi sisutegevuse korraldamine Rakvere linnas</t>
  </si>
  <si>
    <t>2.</t>
  </si>
  <si>
    <t>3.</t>
  </si>
  <si>
    <t>4.</t>
  </si>
  <si>
    <t>Elluviija:  Eesti Linnade ja Valdade Liit</t>
  </si>
  <si>
    <t>Saaremaa vald</t>
  </si>
  <si>
    <t>Kohaliku tasandi sisutegevuse korraldamine Saaremaa vallas</t>
  </si>
  <si>
    <t>Tõhusa rände-, lõimumis-, sealhulgas kohanemis-valdkonna kommunikatsiooni tagamine KOV-ide seas</t>
  </si>
  <si>
    <t>Abikõlblik kulu kokku</t>
  </si>
  <si>
    <t>Jaotamata eelarve kokku</t>
  </si>
  <si>
    <t xml:space="preserve">Kaudsed kulud </t>
  </si>
  <si>
    <t xml:space="preserve">Eelarve </t>
  </si>
  <si>
    <t>Pärnu linn</t>
  </si>
  <si>
    <t>Kohaliku tasandi sisutegevuse korraldamine Pärnu linnas</t>
  </si>
  <si>
    <r>
      <t>Partner 1</t>
    </r>
    <r>
      <rPr>
        <vertAlign val="superscript"/>
        <sz val="9"/>
        <rFont val="Arial"/>
        <family val="2"/>
        <charset val="186"/>
      </rPr>
      <t>4</t>
    </r>
  </si>
  <si>
    <r>
      <t>Partner 2</t>
    </r>
    <r>
      <rPr>
        <vertAlign val="superscript"/>
        <sz val="9"/>
        <rFont val="Arial"/>
        <family val="2"/>
        <charset val="186"/>
      </rPr>
      <t>4</t>
    </r>
  </si>
  <si>
    <r>
      <t>Partner 3</t>
    </r>
    <r>
      <rPr>
        <vertAlign val="superscript"/>
        <sz val="9"/>
        <rFont val="Arial"/>
        <family val="2"/>
        <charset val="186"/>
      </rPr>
      <t>4</t>
    </r>
  </si>
  <si>
    <r>
      <t>Abikõlblik kulu² (EUR)</t>
    </r>
    <r>
      <rPr>
        <sz val="8"/>
        <rFont val="Arial"/>
        <family val="2"/>
        <charset val="186"/>
      </rPr>
      <t xml:space="preserve">                  </t>
    </r>
  </si>
  <si>
    <r>
      <t>Abikõlblik kulu² (EUR)</t>
    </r>
    <r>
      <rPr>
        <sz val="8"/>
        <rFont val="Arial"/>
        <family val="2"/>
        <charset val="186"/>
      </rPr>
      <t xml:space="preserve">                  ELVLi kulu</t>
    </r>
  </si>
  <si>
    <r>
      <t xml:space="preserve">Abikõlblik kulu  </t>
    </r>
    <r>
      <rPr>
        <sz val="8"/>
        <rFont val="Arial"/>
        <family val="2"/>
        <charset val="186"/>
      </rPr>
      <t>(ELVL+Partner)</t>
    </r>
  </si>
  <si>
    <t>1.1.3.3.</t>
  </si>
  <si>
    <t>1.1.3.4.</t>
  </si>
  <si>
    <t>1.1.</t>
  </si>
  <si>
    <t>1.1.1.</t>
  </si>
  <si>
    <t>1.1.3.</t>
  </si>
  <si>
    <t>1.1.3.1.1</t>
  </si>
  <si>
    <t>1.1.3.1.2</t>
  </si>
  <si>
    <t>1.1.3.1.3</t>
  </si>
  <si>
    <t>1.1.3.1.4</t>
  </si>
  <si>
    <t>1.1.3.1.5</t>
  </si>
  <si>
    <r>
      <t>Partner 4</t>
    </r>
    <r>
      <rPr>
        <vertAlign val="superscript"/>
        <sz val="9"/>
        <rFont val="Arial"/>
        <family val="2"/>
        <charset val="186"/>
      </rPr>
      <t>4</t>
    </r>
  </si>
  <si>
    <r>
      <t>Partner 5</t>
    </r>
    <r>
      <rPr>
        <vertAlign val="superscript"/>
        <sz val="9"/>
        <rFont val="Arial"/>
        <family val="2"/>
        <charset val="186"/>
      </rPr>
      <t>4</t>
    </r>
  </si>
  <si>
    <t>1.1.3.1.6</t>
  </si>
  <si>
    <t>1.1.3.1.7</t>
  </si>
  <si>
    <t>1.1.3.1.8</t>
  </si>
  <si>
    <t>Kohaliku tasandi sisutegevuse korraldamine Jõhvi vald</t>
  </si>
  <si>
    <t>Kohaliku tasandi sisutegevuse korraldamine Haapsalu linnas</t>
  </si>
  <si>
    <t>Kohaliku tasandi sisutegevuse korraldamine Kohtla-Järve linnas</t>
  </si>
  <si>
    <t>Partnerlusleping sõlmitud 8 KOViga</t>
  </si>
  <si>
    <t>Jõhvi vald</t>
  </si>
  <si>
    <t>Haapsalu linn</t>
  </si>
  <si>
    <t>Kohla-Järve linn</t>
  </si>
  <si>
    <r>
      <t>Partner 6</t>
    </r>
    <r>
      <rPr>
        <vertAlign val="superscript"/>
        <sz val="9"/>
        <rFont val="Arial"/>
        <family val="2"/>
        <charset val="186"/>
      </rPr>
      <t>4</t>
    </r>
  </si>
  <si>
    <r>
      <t>Partner 7</t>
    </r>
    <r>
      <rPr>
        <vertAlign val="superscript"/>
        <sz val="9"/>
        <rFont val="Arial"/>
        <family val="2"/>
        <charset val="186"/>
      </rPr>
      <t>4</t>
    </r>
  </si>
  <si>
    <r>
      <t>Partner 8</t>
    </r>
    <r>
      <rPr>
        <vertAlign val="superscript"/>
        <sz val="9"/>
        <rFont val="Arial"/>
        <family val="2"/>
        <charset val="186"/>
      </rPr>
      <t>4</t>
    </r>
  </si>
  <si>
    <t>Kohtla-Järve 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</si>
</sst>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19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rgb="FFFF0000"/>
      <name val="Arial"/>
      <family val="2"/>
      <charset val="186"/>
    </font>
    <font>
      <vertAlign val="superscript"/>
      <sz val="9"/>
      <name val="Arial"/>
      <family val="2"/>
      <charset val="186"/>
    </font>
    <font>
      <b/>
      <sz val="8"/>
      <name val="Arial"/>
      <family val="2"/>
      <charset val="186"/>
    </font>
    <font>
      <sz val="9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166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9" fillId="0" borderId="0" applyNumberFormat="0" applyFont="0" applyBorder="0" applyProtection="0"/>
    <xf numFmtId="0" fontId="3" fillId="0" borderId="0"/>
    <xf numFmtId="0" fontId="9" fillId="0" borderId="0" applyNumberFormat="0" applyFont="0" applyBorder="0" applyProtection="0"/>
    <xf numFmtId="0" fontId="8" fillId="0" borderId="0"/>
    <xf numFmtId="0" fontId="10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0" fontId="11" fillId="0" borderId="0" applyNumberFormat="0" applyBorder="0" applyProtection="0"/>
  </cellStyleXfs>
  <cellXfs count="16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90" wrapText="1"/>
    </xf>
    <xf numFmtId="4" fontId="3" fillId="0" borderId="0" xfId="0" applyNumberFormat="1" applyFont="1"/>
    <xf numFmtId="0" fontId="1" fillId="0" borderId="0" xfId="0" applyFont="1"/>
    <xf numFmtId="4" fontId="13" fillId="0" borderId="2" xfId="0" applyNumberFormat="1" applyFont="1" applyBorder="1"/>
    <xf numFmtId="0" fontId="13" fillId="0" borderId="2" xfId="0" applyFont="1" applyBorder="1" applyAlignment="1">
      <alignment wrapText="1"/>
    </xf>
    <xf numFmtId="4" fontId="13" fillId="2" borderId="2" xfId="0" applyNumberFormat="1" applyFont="1" applyFill="1" applyBorder="1"/>
    <xf numFmtId="0" fontId="13" fillId="2" borderId="1" xfId="0" applyFont="1" applyFill="1" applyBorder="1" applyAlignment="1">
      <alignment horizontal="left" wrapText="1"/>
    </xf>
    <xf numFmtId="49" fontId="13" fillId="3" borderId="2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 wrapText="1"/>
    </xf>
    <xf numFmtId="4" fontId="14" fillId="3" borderId="2" xfId="0" applyNumberFormat="1" applyFont="1" applyFill="1" applyBorder="1"/>
    <xf numFmtId="4" fontId="14" fillId="3" borderId="4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horizontal="left"/>
    </xf>
    <xf numFmtId="0" fontId="13" fillId="0" borderId="2" xfId="0" applyFont="1" applyBorder="1"/>
    <xf numFmtId="0" fontId="14" fillId="3" borderId="2" xfId="0" applyFont="1" applyFill="1" applyBorder="1" applyAlignment="1">
      <alignment horizontal="left" vertical="top" wrapText="1"/>
    </xf>
    <xf numFmtId="4" fontId="13" fillId="2" borderId="1" xfId="0" applyNumberFormat="1" applyFont="1" applyFill="1" applyBorder="1"/>
    <xf numFmtId="4" fontId="13" fillId="0" borderId="1" xfId="0" applyNumberFormat="1" applyFont="1" applyBorder="1"/>
    <xf numFmtId="4" fontId="13" fillId="0" borderId="1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1" xfId="3" applyNumberFormat="1" applyFont="1" applyFill="1" applyBorder="1" applyAlignment="1">
      <alignment horizontal="center"/>
    </xf>
    <xf numFmtId="4" fontId="15" fillId="0" borderId="0" xfId="0" applyNumberFormat="1" applyFont="1"/>
    <xf numFmtId="4" fontId="13" fillId="2" borderId="10" xfId="0" applyNumberFormat="1" applyFont="1" applyFill="1" applyBorder="1"/>
    <xf numFmtId="4" fontId="13" fillId="0" borderId="10" xfId="0" applyNumberFormat="1" applyFont="1" applyBorder="1"/>
    <xf numFmtId="4" fontId="13" fillId="0" borderId="10" xfId="0" applyNumberFormat="1" applyFont="1" applyBorder="1" applyAlignment="1">
      <alignment horizontal="right"/>
    </xf>
    <xf numFmtId="4" fontId="13" fillId="2" borderId="2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right"/>
    </xf>
    <xf numFmtId="49" fontId="13" fillId="0" borderId="2" xfId="0" applyNumberFormat="1" applyFont="1" applyBorder="1" applyAlignment="1">
      <alignment horizontal="left"/>
    </xf>
    <xf numFmtId="0" fontId="4" fillId="3" borderId="11" xfId="3" applyNumberFormat="1" applyFont="1" applyFill="1" applyBorder="1" applyAlignment="1">
      <alignment horizontal="center"/>
    </xf>
    <xf numFmtId="4" fontId="14" fillId="3" borderId="9" xfId="0" applyNumberFormat="1" applyFont="1" applyFill="1" applyBorder="1"/>
    <xf numFmtId="4" fontId="13" fillId="2" borderId="9" xfId="0" applyNumberFormat="1" applyFont="1" applyFill="1" applyBorder="1"/>
    <xf numFmtId="4" fontId="13" fillId="0" borderId="5" xfId="0" applyNumberFormat="1" applyFont="1" applyBorder="1"/>
    <xf numFmtId="4" fontId="14" fillId="3" borderId="5" xfId="0" applyNumberFormat="1" applyFont="1" applyFill="1" applyBorder="1"/>
    <xf numFmtId="49" fontId="14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4" fontId="14" fillId="3" borderId="1" xfId="0" applyNumberFormat="1" applyFont="1" applyFill="1" applyBorder="1"/>
    <xf numFmtId="4" fontId="14" fillId="3" borderId="10" xfId="0" applyNumberFormat="1" applyFont="1" applyFill="1" applyBorder="1"/>
    <xf numFmtId="4" fontId="13" fillId="0" borderId="0" xfId="0" applyNumberFormat="1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wrapText="1"/>
    </xf>
    <xf numFmtId="4" fontId="13" fillId="0" borderId="0" xfId="0" applyNumberFormat="1" applyFont="1"/>
    <xf numFmtId="0" fontId="13" fillId="0" borderId="3" xfId="0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14" fillId="2" borderId="1" xfId="0" applyNumberFormat="1" applyFont="1" applyFill="1" applyBorder="1"/>
    <xf numFmtId="4" fontId="13" fillId="0" borderId="9" xfId="0" applyNumberFormat="1" applyFont="1" applyBorder="1"/>
    <xf numFmtId="0" fontId="2" fillId="0" borderId="7" xfId="0" applyFont="1" applyBorder="1" applyAlignment="1">
      <alignment vertical="center" textRotation="90" wrapText="1"/>
    </xf>
    <xf numFmtId="0" fontId="2" fillId="0" borderId="15" xfId="0" applyFont="1" applyBorder="1" applyAlignment="1">
      <alignment vertical="center" textRotation="90" wrapText="1"/>
    </xf>
    <xf numFmtId="4" fontId="13" fillId="0" borderId="16" xfId="0" applyNumberFormat="1" applyFont="1" applyBorder="1"/>
    <xf numFmtId="4" fontId="13" fillId="2" borderId="17" xfId="0" applyNumberFormat="1" applyFont="1" applyFill="1" applyBorder="1"/>
    <xf numFmtId="4" fontId="13" fillId="0" borderId="18" xfId="0" applyNumberFormat="1" applyFont="1" applyBorder="1"/>
    <xf numFmtId="4" fontId="14" fillId="0" borderId="2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left" vertical="top" wrapText="1"/>
    </xf>
    <xf numFmtId="4" fontId="14" fillId="2" borderId="4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2" fillId="0" borderId="0" xfId="0" applyFont="1" applyAlignment="1">
      <alignment vertical="center" textRotation="90" wrapText="1"/>
    </xf>
    <xf numFmtId="3" fontId="13" fillId="0" borderId="0" xfId="0" applyNumberFormat="1" applyFont="1"/>
    <xf numFmtId="4" fontId="13" fillId="0" borderId="3" xfId="0" applyNumberFormat="1" applyFont="1" applyBorder="1"/>
    <xf numFmtId="0" fontId="13" fillId="2" borderId="8" xfId="0" applyFont="1" applyFill="1" applyBorder="1" applyAlignment="1">
      <alignment horizontal="left" wrapText="1"/>
    </xf>
    <xf numFmtId="4" fontId="13" fillId="2" borderId="8" xfId="0" applyNumberFormat="1" applyFont="1" applyFill="1" applyBorder="1" applyAlignment="1">
      <alignment horizontal="right"/>
    </xf>
    <xf numFmtId="4" fontId="13" fillId="0" borderId="4" xfId="0" applyNumberFormat="1" applyFont="1" applyBorder="1"/>
    <xf numFmtId="4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left" vertical="center" wrapText="1"/>
    </xf>
    <xf numFmtId="4" fontId="14" fillId="2" borderId="2" xfId="0" applyNumberFormat="1" applyFont="1" applyFill="1" applyBorder="1"/>
    <xf numFmtId="4" fontId="13" fillId="0" borderId="6" xfId="0" applyNumberFormat="1" applyFont="1" applyBorder="1"/>
    <xf numFmtId="4" fontId="13" fillId="2" borderId="24" xfId="0" applyNumberFormat="1" applyFont="1" applyFill="1" applyBorder="1"/>
    <xf numFmtId="4" fontId="14" fillId="2" borderId="24" xfId="0" applyNumberFormat="1" applyFont="1" applyFill="1" applyBorder="1"/>
    <xf numFmtId="4" fontId="13" fillId="0" borderId="20" xfId="0" applyNumberFormat="1" applyFont="1" applyBorder="1"/>
    <xf numFmtId="4" fontId="14" fillId="2" borderId="10" xfId="0" applyNumberFormat="1" applyFont="1" applyFill="1" applyBorder="1"/>
    <xf numFmtId="4" fontId="13" fillId="0" borderId="25" xfId="0" applyNumberFormat="1" applyFont="1" applyBorder="1"/>
    <xf numFmtId="4" fontId="13" fillId="0" borderId="26" xfId="0" applyNumberFormat="1" applyFont="1" applyBorder="1"/>
    <xf numFmtId="0" fontId="13" fillId="0" borderId="5" xfId="0" applyFont="1" applyBorder="1"/>
    <xf numFmtId="4" fontId="14" fillId="0" borderId="5" xfId="0" applyNumberFormat="1" applyFont="1" applyBorder="1"/>
    <xf numFmtId="4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horizontal="right" vertical="top" wrapText="1"/>
    </xf>
    <xf numFmtId="3" fontId="14" fillId="0" borderId="1" xfId="3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 wrapText="1"/>
    </xf>
    <xf numFmtId="4" fontId="14" fillId="0" borderId="8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vertical="top" wrapText="1" shrinkToFit="1"/>
    </xf>
    <xf numFmtId="4" fontId="14" fillId="0" borderId="1" xfId="0" applyNumberFormat="1" applyFont="1" applyBorder="1" applyAlignment="1">
      <alignment horizontal="right"/>
    </xf>
    <xf numFmtId="0" fontId="14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left" vertical="top" wrapText="1" indent="1" shrinkToFit="1"/>
    </xf>
    <xf numFmtId="4" fontId="18" fillId="0" borderId="2" xfId="5" applyNumberFormat="1" applyFont="1" applyBorder="1" applyAlignment="1">
      <alignment wrapText="1"/>
    </xf>
    <xf numFmtId="4" fontId="18" fillId="0" borderId="1" xfId="5" applyNumberFormat="1" applyFont="1" applyBorder="1" applyAlignment="1">
      <alignment wrapText="1"/>
    </xf>
    <xf numFmtId="0" fontId="13" fillId="0" borderId="2" xfId="0" applyFont="1" applyBorder="1" applyAlignment="1">
      <alignment horizontal="left" vertical="top" wrapText="1" indent="1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3" fontId="14" fillId="0" borderId="2" xfId="0" applyNumberFormat="1" applyFont="1" applyBorder="1" applyAlignment="1">
      <alignment horizontal="center"/>
    </xf>
    <xf numFmtId="4" fontId="14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4" fontId="13" fillId="0" borderId="2" xfId="0" applyNumberFormat="1" applyFont="1" applyBorder="1" applyAlignment="1">
      <alignment vertical="center"/>
    </xf>
    <xf numFmtId="49" fontId="14" fillId="0" borderId="2" xfId="0" applyNumberFormat="1" applyFont="1" applyBorder="1"/>
    <xf numFmtId="4" fontId="14" fillId="2" borderId="2" xfId="0" applyNumberFormat="1" applyFont="1" applyFill="1" applyBorder="1" applyAlignment="1">
      <alignment horizontal="right"/>
    </xf>
    <xf numFmtId="4" fontId="14" fillId="0" borderId="2" xfId="0" applyNumberFormat="1" applyFont="1" applyBorder="1"/>
    <xf numFmtId="0" fontId="3" fillId="2" borderId="0" xfId="0" applyFont="1" applyFill="1"/>
    <xf numFmtId="49" fontId="13" fillId="0" borderId="5" xfId="0" applyNumberFormat="1" applyFont="1" applyBorder="1" applyAlignment="1">
      <alignment horizontal="left"/>
    </xf>
    <xf numFmtId="0" fontId="13" fillId="0" borderId="13" xfId="0" applyFont="1" applyBorder="1"/>
    <xf numFmtId="0" fontId="17" fillId="0" borderId="3" xfId="0" applyFont="1" applyBorder="1" applyAlignment="1">
      <alignment horizontal="center" vertical="center" wrapText="1"/>
    </xf>
    <xf numFmtId="1" fontId="1" fillId="0" borderId="0" xfId="0" applyNumberFormat="1" applyFont="1"/>
    <xf numFmtId="0" fontId="2" fillId="0" borderId="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4" fillId="3" borderId="12" xfId="3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</cellXfs>
  <cellStyles count="48">
    <cellStyle name="Comma 2" xfId="1" xr:uid="{00000000-0005-0000-0000-000000000000}"/>
    <cellStyle name="Comma 3" xfId="2" xr:uid="{00000000-0005-0000-0000-000001000000}"/>
    <cellStyle name="Koma" xfId="3" builtinId="3"/>
    <cellStyle name="Normaallaad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topLeftCell="A12" zoomScaleNormal="100" workbookViewId="0">
      <selection activeCell="H53" sqref="H53"/>
    </sheetView>
  </sheetViews>
  <sheetFormatPr defaultColWidth="9.26953125" defaultRowHeight="12.5" x14ac:dyDescent="0.25"/>
  <cols>
    <col min="1" max="1" width="14.7265625" style="1" customWidth="1"/>
    <col min="2" max="2" width="30" style="3" customWidth="1"/>
    <col min="3" max="3" width="9" style="1" customWidth="1"/>
    <col min="4" max="4" width="47.26953125" style="3" customWidth="1"/>
    <col min="5" max="5" width="14.7265625" style="5" customWidth="1"/>
    <col min="6" max="6" width="14.7265625" style="11" customWidth="1"/>
    <col min="7" max="7" width="14.54296875" style="11" customWidth="1"/>
    <col min="8" max="8" width="13.7265625" style="1" customWidth="1"/>
    <col min="9" max="9" width="14.54296875" style="1" customWidth="1"/>
    <col min="10" max="10" width="14.26953125" style="1" customWidth="1"/>
    <col min="11" max="11" width="14.7265625" style="1" customWidth="1"/>
    <col min="12" max="12" width="13.54296875" style="1" customWidth="1"/>
    <col min="13" max="13" width="14.54296875" style="1" customWidth="1"/>
    <col min="14" max="14" width="11.26953125" style="1" bestFit="1" customWidth="1"/>
    <col min="15" max="15" width="12.54296875" style="1" customWidth="1"/>
    <col min="16" max="16" width="15.26953125" style="1" customWidth="1"/>
    <col min="17" max="17" width="15" style="1" customWidth="1"/>
    <col min="18" max="18" width="9.26953125" style="1" bestFit="1" customWidth="1"/>
    <col min="19" max="19" width="9.453125" style="1" bestFit="1" customWidth="1"/>
    <col min="20" max="21" width="9.26953125" style="1" bestFit="1" customWidth="1"/>
    <col min="22" max="16384" width="9.26953125" style="1"/>
  </cols>
  <sheetData>
    <row r="1" spans="1:23" ht="94.5" customHeight="1" x14ac:dyDescent="0.25"/>
    <row r="2" spans="1:23" ht="13" x14ac:dyDescent="0.3">
      <c r="A2" s="2" t="s">
        <v>37</v>
      </c>
      <c r="H2" s="11"/>
      <c r="W2" s="12"/>
    </row>
    <row r="3" spans="1:23" x14ac:dyDescent="0.25">
      <c r="H3" s="11"/>
      <c r="W3" s="10"/>
    </row>
    <row r="4" spans="1:23" x14ac:dyDescent="0.25">
      <c r="A4" s="1" t="s">
        <v>36</v>
      </c>
      <c r="C4" s="5"/>
      <c r="D4" s="5"/>
      <c r="W4" s="16"/>
    </row>
    <row r="5" spans="1:23" ht="13" x14ac:dyDescent="0.3">
      <c r="A5" s="23" t="s">
        <v>64</v>
      </c>
      <c r="C5" s="2"/>
      <c r="W5" s="16"/>
    </row>
    <row r="7" spans="1:23" ht="23.25" customHeight="1" thickBot="1" x14ac:dyDescent="0.35">
      <c r="A7" s="2" t="s">
        <v>10</v>
      </c>
      <c r="B7" s="4"/>
      <c r="C7" s="2"/>
    </row>
    <row r="8" spans="1:23" s="2" customFormat="1" ht="21.75" customHeight="1" x14ac:dyDescent="0.3">
      <c r="B8" s="4"/>
      <c r="C8" s="6"/>
      <c r="D8" s="38" t="s">
        <v>3</v>
      </c>
      <c r="E8" s="39">
        <v>2023</v>
      </c>
      <c r="F8" s="39">
        <v>2024</v>
      </c>
      <c r="G8" s="48">
        <v>2025</v>
      </c>
      <c r="H8" s="147">
        <v>2025</v>
      </c>
      <c r="I8" s="147"/>
      <c r="J8" s="147"/>
      <c r="K8" s="147"/>
      <c r="L8" s="147"/>
      <c r="M8" s="147"/>
      <c r="N8" s="147"/>
      <c r="O8" s="147"/>
      <c r="P8" s="64">
        <v>2025</v>
      </c>
      <c r="Q8" s="63" t="s">
        <v>4</v>
      </c>
    </row>
    <row r="9" spans="1:23" s="7" customFormat="1" ht="42" x14ac:dyDescent="0.25">
      <c r="A9" s="17" t="s">
        <v>21</v>
      </c>
      <c r="B9" s="20" t="s">
        <v>22</v>
      </c>
      <c r="C9" s="53" t="s">
        <v>0</v>
      </c>
      <c r="D9" s="65" t="s">
        <v>9</v>
      </c>
      <c r="E9" s="66" t="s">
        <v>77</v>
      </c>
      <c r="F9" s="66" t="s">
        <v>77</v>
      </c>
      <c r="G9" s="67" t="s">
        <v>78</v>
      </c>
      <c r="H9" s="68" t="s">
        <v>16</v>
      </c>
      <c r="I9" s="68" t="s">
        <v>16</v>
      </c>
      <c r="J9" s="68" t="s">
        <v>16</v>
      </c>
      <c r="K9" s="68" t="s">
        <v>16</v>
      </c>
      <c r="L9" s="68" t="s">
        <v>16</v>
      </c>
      <c r="M9" s="68" t="s">
        <v>16</v>
      </c>
      <c r="N9" s="68" t="s">
        <v>16</v>
      </c>
      <c r="O9" s="68" t="s">
        <v>16</v>
      </c>
      <c r="P9" s="69" t="s">
        <v>79</v>
      </c>
      <c r="Q9" s="70" t="s">
        <v>68</v>
      </c>
    </row>
    <row r="10" spans="1:23" s="7" customFormat="1" ht="14.25" customHeight="1" x14ac:dyDescent="0.25">
      <c r="A10" s="139" t="s">
        <v>44</v>
      </c>
      <c r="B10" s="148" t="s">
        <v>49</v>
      </c>
      <c r="C10" s="153">
        <v>1</v>
      </c>
      <c r="D10" s="153">
        <v>2</v>
      </c>
      <c r="E10" s="158">
        <v>3</v>
      </c>
      <c r="F10" s="156">
        <v>4</v>
      </c>
      <c r="G10" s="155">
        <v>5</v>
      </c>
      <c r="H10" s="54" t="s">
        <v>74</v>
      </c>
      <c r="I10" s="54" t="s">
        <v>75</v>
      </c>
      <c r="J10" s="54" t="s">
        <v>76</v>
      </c>
      <c r="K10" s="54" t="s">
        <v>90</v>
      </c>
      <c r="L10" s="54" t="s">
        <v>91</v>
      </c>
      <c r="M10" s="54" t="s">
        <v>102</v>
      </c>
      <c r="N10" s="54" t="s">
        <v>103</v>
      </c>
      <c r="O10" s="54" t="s">
        <v>104</v>
      </c>
      <c r="P10" s="151">
        <v>5</v>
      </c>
      <c r="Q10" s="145"/>
    </row>
    <row r="11" spans="1:23" s="8" customFormat="1" ht="14.65" customHeight="1" x14ac:dyDescent="0.25">
      <c r="A11" s="140"/>
      <c r="B11" s="149"/>
      <c r="C11" s="154"/>
      <c r="D11" s="154"/>
      <c r="E11" s="159"/>
      <c r="F11" s="157"/>
      <c r="G11" s="155"/>
      <c r="H11" s="55" t="s">
        <v>43</v>
      </c>
      <c r="I11" s="55" t="s">
        <v>40</v>
      </c>
      <c r="J11" s="55" t="s">
        <v>41</v>
      </c>
      <c r="K11" s="55" t="s">
        <v>65</v>
      </c>
      <c r="L11" s="55" t="s">
        <v>72</v>
      </c>
      <c r="M11" s="55" t="s">
        <v>99</v>
      </c>
      <c r="N11" s="55" t="s">
        <v>100</v>
      </c>
      <c r="O11" s="55" t="s">
        <v>101</v>
      </c>
      <c r="P11" s="152"/>
      <c r="Q11" s="146"/>
    </row>
    <row r="12" spans="1:23" s="2" customFormat="1" ht="32.25" customHeight="1" x14ac:dyDescent="0.3">
      <c r="A12" s="140"/>
      <c r="B12" s="149"/>
      <c r="C12" s="28" t="s">
        <v>23</v>
      </c>
      <c r="D12" s="34" t="s">
        <v>45</v>
      </c>
      <c r="E12" s="56">
        <f>E13+E29</f>
        <v>192139.03330000001</v>
      </c>
      <c r="F12" s="56">
        <f>F13+F29</f>
        <v>776936.18059999996</v>
      </c>
      <c r="G12" s="57">
        <f>G13+G29</f>
        <v>81200.40879999999</v>
      </c>
      <c r="H12" s="30">
        <f>+H13</f>
        <v>301000</v>
      </c>
      <c r="I12" s="30">
        <f>+I13</f>
        <v>93250.84</v>
      </c>
      <c r="J12" s="30">
        <f>+J13</f>
        <v>57750</v>
      </c>
      <c r="K12" s="30">
        <f>+K13</f>
        <v>90900</v>
      </c>
      <c r="L12" s="56">
        <f>+L13</f>
        <v>54740</v>
      </c>
      <c r="M12" s="56">
        <f t="shared" ref="M12:O12" si="0">+M13</f>
        <v>115617</v>
      </c>
      <c r="N12" s="56">
        <f t="shared" si="0"/>
        <v>143108</v>
      </c>
      <c r="O12" s="56">
        <f t="shared" si="0"/>
        <v>118640</v>
      </c>
      <c r="P12" s="49">
        <f>SUM(G12:O12)</f>
        <v>1056206.2487999999</v>
      </c>
      <c r="Q12" s="52">
        <f>E12+F12+P12</f>
        <v>2025281.4627</v>
      </c>
    </row>
    <row r="13" spans="1:23" s="2" customFormat="1" ht="24" customHeight="1" x14ac:dyDescent="0.3">
      <c r="A13" s="140"/>
      <c r="B13" s="149"/>
      <c r="C13" s="32" t="s">
        <v>82</v>
      </c>
      <c r="D13" s="27" t="s">
        <v>19</v>
      </c>
      <c r="E13" s="35">
        <f>E14+E15+E16</f>
        <v>179569.19</v>
      </c>
      <c r="F13" s="35">
        <f>F14+F15+F16</f>
        <v>726108.58</v>
      </c>
      <c r="G13" s="41"/>
      <c r="H13" s="26">
        <f>H14+H15+H16</f>
        <v>301000</v>
      </c>
      <c r="I13" s="26">
        <f t="shared" ref="I13:J13" si="1">I14+I15+I16</f>
        <v>93250.84</v>
      </c>
      <c r="J13" s="26">
        <f t="shared" si="1"/>
        <v>57750</v>
      </c>
      <c r="K13" s="26">
        <f t="shared" ref="K13:O13" si="2">K14+K15+K16</f>
        <v>90900</v>
      </c>
      <c r="L13" s="35">
        <f t="shared" si="2"/>
        <v>54740</v>
      </c>
      <c r="M13" s="26">
        <f t="shared" si="2"/>
        <v>115617</v>
      </c>
      <c r="N13" s="26">
        <f t="shared" si="2"/>
        <v>143108</v>
      </c>
      <c r="O13" s="26">
        <f t="shared" si="2"/>
        <v>118640</v>
      </c>
      <c r="P13" s="94">
        <f>P14+P15+P16</f>
        <v>1160005.8399999999</v>
      </c>
      <c r="Q13" s="51">
        <f>E13+F13+P13</f>
        <v>2065683.6099999999</v>
      </c>
    </row>
    <row r="14" spans="1:23" s="2" customFormat="1" ht="22.5" customHeight="1" x14ac:dyDescent="0.3">
      <c r="A14" s="140"/>
      <c r="B14" s="149"/>
      <c r="C14" s="32" t="s">
        <v>83</v>
      </c>
      <c r="D14" s="27" t="s">
        <v>46</v>
      </c>
      <c r="E14" s="35">
        <v>42302.63</v>
      </c>
      <c r="F14" s="36">
        <v>75597</v>
      </c>
      <c r="G14" s="41">
        <v>90000</v>
      </c>
      <c r="H14" s="26">
        <v>0</v>
      </c>
      <c r="I14" s="44">
        <v>0</v>
      </c>
      <c r="J14" s="44">
        <v>0</v>
      </c>
      <c r="K14" s="44">
        <v>0</v>
      </c>
      <c r="L14" s="46">
        <v>0</v>
      </c>
      <c r="M14" s="46">
        <v>0</v>
      </c>
      <c r="N14" s="46">
        <v>0</v>
      </c>
      <c r="O14" s="44">
        <v>0</v>
      </c>
      <c r="P14" s="26">
        <f>+G14</f>
        <v>90000</v>
      </c>
      <c r="Q14" s="51">
        <f>E14+F14+P14</f>
        <v>207899.63</v>
      </c>
    </row>
    <row r="15" spans="1:23" s="2" customFormat="1" ht="20.25" customHeight="1" x14ac:dyDescent="0.3">
      <c r="A15" s="140"/>
      <c r="B15" s="149"/>
      <c r="C15" s="32" t="s">
        <v>50</v>
      </c>
      <c r="D15" s="27" t="s">
        <v>47</v>
      </c>
      <c r="E15" s="35">
        <v>1689.41</v>
      </c>
      <c r="F15" s="36">
        <v>4000</v>
      </c>
      <c r="G15" s="41">
        <v>10000</v>
      </c>
      <c r="H15" s="26">
        <v>0</v>
      </c>
      <c r="I15" s="44">
        <v>0</v>
      </c>
      <c r="J15" s="44">
        <v>0</v>
      </c>
      <c r="K15" s="44">
        <v>0</v>
      </c>
      <c r="L15" s="46">
        <v>0</v>
      </c>
      <c r="M15" s="46">
        <v>0</v>
      </c>
      <c r="N15" s="46">
        <v>0</v>
      </c>
      <c r="O15" s="44">
        <v>0</v>
      </c>
      <c r="P15" s="26">
        <f>+G15</f>
        <v>10000</v>
      </c>
      <c r="Q15" s="51">
        <f>E15+F15+P15</f>
        <v>15689.41</v>
      </c>
    </row>
    <row r="16" spans="1:23" s="2" customFormat="1" ht="21" customHeight="1" x14ac:dyDescent="0.3">
      <c r="A16" s="140"/>
      <c r="B16" s="150"/>
      <c r="C16" s="32" t="s">
        <v>84</v>
      </c>
      <c r="D16" s="27" t="s">
        <v>20</v>
      </c>
      <c r="E16" s="71">
        <f t="shared" ref="E16:L16" si="3">E17+E26+E27+E28</f>
        <v>135577.15</v>
      </c>
      <c r="F16" s="71">
        <f t="shared" si="3"/>
        <v>646511.57999999996</v>
      </c>
      <c r="G16" s="97">
        <f t="shared" si="3"/>
        <v>85000</v>
      </c>
      <c r="H16" s="71">
        <f t="shared" si="3"/>
        <v>301000</v>
      </c>
      <c r="I16" s="71">
        <f t="shared" si="3"/>
        <v>93250.84</v>
      </c>
      <c r="J16" s="71">
        <f t="shared" si="3"/>
        <v>57750</v>
      </c>
      <c r="K16" s="71">
        <f t="shared" si="3"/>
        <v>90900</v>
      </c>
      <c r="L16" s="71">
        <f t="shared" si="3"/>
        <v>54740</v>
      </c>
      <c r="M16" s="71">
        <f t="shared" ref="M16:O16" si="4">M17+M26+M27+M28</f>
        <v>115617</v>
      </c>
      <c r="N16" s="71">
        <f t="shared" si="4"/>
        <v>143108</v>
      </c>
      <c r="O16" s="92">
        <f t="shared" si="4"/>
        <v>118640</v>
      </c>
      <c r="P16" s="95">
        <f>P17+P26+P27+P28</f>
        <v>1060005.8399999999</v>
      </c>
      <c r="Q16" s="101">
        <f>E16+F16+P16</f>
        <v>1842094.5699999998</v>
      </c>
    </row>
    <row r="17" spans="1:19" s="2" customFormat="1" ht="28.5" customHeight="1" x14ac:dyDescent="0.3">
      <c r="A17" s="140"/>
      <c r="B17" s="142" t="s">
        <v>98</v>
      </c>
      <c r="C17" s="135" t="s">
        <v>51</v>
      </c>
      <c r="D17" s="19" t="s">
        <v>48</v>
      </c>
      <c r="E17" s="35">
        <f>SUM(E18:E22)</f>
        <v>101129.58</v>
      </c>
      <c r="F17" s="35">
        <f>SUM(F18:F25)</f>
        <v>496511.57999999996</v>
      </c>
      <c r="G17" s="41">
        <f>SUM(G18:G22)</f>
        <v>0</v>
      </c>
      <c r="H17" s="26">
        <v>301000</v>
      </c>
      <c r="I17" s="24">
        <v>93250.84</v>
      </c>
      <c r="J17" s="24">
        <f>+J20</f>
        <v>57750</v>
      </c>
      <c r="K17" s="24">
        <f>+K21</f>
        <v>90900</v>
      </c>
      <c r="L17" s="36">
        <f>+L22</f>
        <v>54740</v>
      </c>
      <c r="M17" s="24">
        <f>M23</f>
        <v>115617</v>
      </c>
      <c r="N17" s="24">
        <f>N24</f>
        <v>143108</v>
      </c>
      <c r="O17" s="24">
        <f>O25</f>
        <v>118640</v>
      </c>
      <c r="P17" s="94">
        <f>SUM(P18:P25)</f>
        <v>975005.84</v>
      </c>
      <c r="Q17" s="51">
        <f t="shared" ref="Q17:Q28" si="5">E17+F17+P17</f>
        <v>1572647</v>
      </c>
    </row>
    <row r="18" spans="1:19" ht="24" customHeight="1" x14ac:dyDescent="0.25">
      <c r="A18" s="140"/>
      <c r="B18" s="143"/>
      <c r="C18" s="135" t="s">
        <v>85</v>
      </c>
      <c r="D18" s="25" t="s">
        <v>58</v>
      </c>
      <c r="E18" s="36">
        <v>36537.74</v>
      </c>
      <c r="F18" s="36">
        <v>70211.42</v>
      </c>
      <c r="G18" s="42">
        <v>0</v>
      </c>
      <c r="H18" s="26">
        <v>0</v>
      </c>
      <c r="I18" s="24">
        <v>93250.84</v>
      </c>
      <c r="J18" s="24">
        <v>0</v>
      </c>
      <c r="K18" s="24">
        <v>0</v>
      </c>
      <c r="L18" s="36">
        <v>0</v>
      </c>
      <c r="M18" s="36">
        <v>0</v>
      </c>
      <c r="N18" s="36">
        <v>0</v>
      </c>
      <c r="O18" s="24">
        <v>0</v>
      </c>
      <c r="P18" s="94">
        <f>I18</f>
        <v>93250.84</v>
      </c>
      <c r="Q18" s="51">
        <f t="shared" si="5"/>
        <v>200000</v>
      </c>
      <c r="S18" s="134"/>
    </row>
    <row r="19" spans="1:19" ht="27" customHeight="1" x14ac:dyDescent="0.25">
      <c r="A19" s="140"/>
      <c r="B19" s="143"/>
      <c r="C19" s="100" t="s">
        <v>86</v>
      </c>
      <c r="D19" s="25" t="s">
        <v>59</v>
      </c>
      <c r="E19" s="36">
        <v>22972.93</v>
      </c>
      <c r="F19" s="36">
        <v>176027.07</v>
      </c>
      <c r="G19" s="42">
        <v>0</v>
      </c>
      <c r="H19" s="24">
        <v>301000</v>
      </c>
      <c r="I19" s="24">
        <v>0</v>
      </c>
      <c r="J19" s="24">
        <v>0</v>
      </c>
      <c r="K19" s="24">
        <v>0</v>
      </c>
      <c r="L19" s="36">
        <v>0</v>
      </c>
      <c r="M19" s="36">
        <v>0</v>
      </c>
      <c r="N19" s="36">
        <v>0</v>
      </c>
      <c r="O19" s="24">
        <v>0</v>
      </c>
      <c r="P19" s="94">
        <f>H19</f>
        <v>301000</v>
      </c>
      <c r="Q19" s="51">
        <f t="shared" si="5"/>
        <v>500000</v>
      </c>
    </row>
    <row r="20" spans="1:19" ht="26.25" customHeight="1" x14ac:dyDescent="0.25">
      <c r="A20" s="140"/>
      <c r="B20" s="143"/>
      <c r="C20" s="100" t="s">
        <v>87</v>
      </c>
      <c r="D20" s="25" t="s">
        <v>60</v>
      </c>
      <c r="E20" s="36">
        <v>26078.91</v>
      </c>
      <c r="F20" s="36">
        <v>73421.09</v>
      </c>
      <c r="G20" s="42">
        <v>0</v>
      </c>
      <c r="H20" s="24">
        <v>0</v>
      </c>
      <c r="I20" s="24">
        <v>0</v>
      </c>
      <c r="J20" s="24">
        <v>57750</v>
      </c>
      <c r="K20" s="24">
        <v>0</v>
      </c>
      <c r="L20" s="36">
        <v>0</v>
      </c>
      <c r="M20" s="36">
        <v>0</v>
      </c>
      <c r="N20" s="36">
        <v>0</v>
      </c>
      <c r="O20" s="24">
        <v>0</v>
      </c>
      <c r="P20" s="94">
        <f>J20</f>
        <v>57750</v>
      </c>
      <c r="Q20" s="51">
        <f t="shared" si="5"/>
        <v>157250</v>
      </c>
    </row>
    <row r="21" spans="1:19" ht="33.75" customHeight="1" x14ac:dyDescent="0.25">
      <c r="A21" s="140"/>
      <c r="B21" s="143"/>
      <c r="C21" s="100" t="s">
        <v>88</v>
      </c>
      <c r="D21" s="25" t="s">
        <v>66</v>
      </c>
      <c r="E21" s="36">
        <v>15540</v>
      </c>
      <c r="F21" s="36">
        <v>106520</v>
      </c>
      <c r="G21" s="42">
        <v>0</v>
      </c>
      <c r="H21" s="24">
        <v>0</v>
      </c>
      <c r="I21" s="24">
        <v>0</v>
      </c>
      <c r="J21" s="24">
        <v>0</v>
      </c>
      <c r="K21" s="24">
        <v>90900</v>
      </c>
      <c r="L21" s="36">
        <v>0</v>
      </c>
      <c r="M21" s="36">
        <v>0</v>
      </c>
      <c r="N21" s="36">
        <v>0</v>
      </c>
      <c r="O21" s="24">
        <v>0</v>
      </c>
      <c r="P21" s="94">
        <f>K21</f>
        <v>90900</v>
      </c>
      <c r="Q21" s="51">
        <f t="shared" si="5"/>
        <v>212960</v>
      </c>
    </row>
    <row r="22" spans="1:19" ht="29.25" customHeight="1" x14ac:dyDescent="0.25">
      <c r="A22" s="140"/>
      <c r="B22" s="143"/>
      <c r="C22" s="136" t="s">
        <v>89</v>
      </c>
      <c r="D22" s="62" t="s">
        <v>73</v>
      </c>
      <c r="E22" s="58">
        <v>0</v>
      </c>
      <c r="F22" s="36">
        <v>55910</v>
      </c>
      <c r="G22" s="77">
        <v>0</v>
      </c>
      <c r="H22" s="86">
        <v>0</v>
      </c>
      <c r="I22" s="86">
        <v>0</v>
      </c>
      <c r="J22" s="86">
        <v>0</v>
      </c>
      <c r="K22" s="86">
        <v>0</v>
      </c>
      <c r="L22" s="93">
        <v>54740</v>
      </c>
      <c r="M22" s="36">
        <v>0</v>
      </c>
      <c r="N22" s="36">
        <v>0</v>
      </c>
      <c r="O22" s="24">
        <v>0</v>
      </c>
      <c r="P22" s="96">
        <f>L22</f>
        <v>54740</v>
      </c>
      <c r="Q22" s="51">
        <f t="shared" si="5"/>
        <v>110650</v>
      </c>
    </row>
    <row r="23" spans="1:19" s="2" customFormat="1" ht="25.5" customHeight="1" x14ac:dyDescent="0.3">
      <c r="A23" s="140"/>
      <c r="B23" s="143"/>
      <c r="C23" s="83" t="s">
        <v>92</v>
      </c>
      <c r="D23" s="25" t="s">
        <v>95</v>
      </c>
      <c r="E23" s="90">
        <v>0</v>
      </c>
      <c r="F23" s="36">
        <v>0</v>
      </c>
      <c r="G23" s="43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24">
        <v>115617</v>
      </c>
      <c r="N23" s="24">
        <v>0</v>
      </c>
      <c r="O23" s="36">
        <v>0</v>
      </c>
      <c r="P23" s="72">
        <f>M23</f>
        <v>115617</v>
      </c>
      <c r="Q23" s="51">
        <f t="shared" si="5"/>
        <v>115617</v>
      </c>
    </row>
    <row r="24" spans="1:19" x14ac:dyDescent="0.25">
      <c r="A24" s="140"/>
      <c r="B24" s="143"/>
      <c r="C24" s="83" t="s">
        <v>93</v>
      </c>
      <c r="D24" s="25" t="s">
        <v>96</v>
      </c>
      <c r="E24" s="90">
        <v>0</v>
      </c>
      <c r="F24" s="36">
        <v>14422</v>
      </c>
      <c r="G24" s="43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24">
        <v>0</v>
      </c>
      <c r="N24" s="24">
        <v>143108</v>
      </c>
      <c r="O24" s="36">
        <v>0</v>
      </c>
      <c r="P24" s="72">
        <f>N24</f>
        <v>143108</v>
      </c>
      <c r="Q24" s="51">
        <f t="shared" si="5"/>
        <v>157530</v>
      </c>
    </row>
    <row r="25" spans="1:19" ht="23" x14ac:dyDescent="0.25">
      <c r="A25" s="141"/>
      <c r="B25" s="144"/>
      <c r="C25" s="83" t="s">
        <v>94</v>
      </c>
      <c r="D25" s="25" t="s">
        <v>97</v>
      </c>
      <c r="E25" s="90">
        <v>0</v>
      </c>
      <c r="F25" s="36">
        <v>0</v>
      </c>
      <c r="G25" s="43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24">
        <v>0</v>
      </c>
      <c r="N25" s="24">
        <v>0</v>
      </c>
      <c r="O25" s="36">
        <v>118640</v>
      </c>
      <c r="P25" s="72">
        <f>O25</f>
        <v>118640</v>
      </c>
      <c r="Q25" s="51">
        <f t="shared" si="5"/>
        <v>118640</v>
      </c>
    </row>
    <row r="26" spans="1:19" ht="28.5" customHeight="1" x14ac:dyDescent="0.3">
      <c r="A26" s="84"/>
      <c r="B26" s="65" t="s">
        <v>54</v>
      </c>
      <c r="C26" s="33" t="s">
        <v>52</v>
      </c>
      <c r="D26" s="91" t="s">
        <v>53</v>
      </c>
      <c r="E26" s="24">
        <v>0</v>
      </c>
      <c r="F26" s="36">
        <v>20000</v>
      </c>
      <c r="G26" s="42">
        <v>20000</v>
      </c>
      <c r="H26" s="24">
        <v>0</v>
      </c>
      <c r="I26" s="24">
        <v>0</v>
      </c>
      <c r="J26" s="24">
        <v>0</v>
      </c>
      <c r="K26" s="24">
        <v>0</v>
      </c>
      <c r="L26" s="36">
        <v>0</v>
      </c>
      <c r="M26" s="36">
        <v>0</v>
      </c>
      <c r="N26" s="36">
        <v>0</v>
      </c>
      <c r="O26" s="36">
        <v>0</v>
      </c>
      <c r="P26" s="50">
        <v>20000</v>
      </c>
      <c r="Q26" s="51">
        <f t="shared" si="5"/>
        <v>40000</v>
      </c>
      <c r="S26" s="13"/>
    </row>
    <row r="27" spans="1:19" ht="24" customHeight="1" x14ac:dyDescent="0.25">
      <c r="B27" s="65" t="s">
        <v>55</v>
      </c>
      <c r="C27" s="33" t="s">
        <v>80</v>
      </c>
      <c r="D27" s="91" t="s">
        <v>67</v>
      </c>
      <c r="E27" s="90">
        <v>5726.14</v>
      </c>
      <c r="F27" s="36">
        <v>45000</v>
      </c>
      <c r="G27" s="42">
        <v>40000</v>
      </c>
      <c r="H27" s="24">
        <v>0</v>
      </c>
      <c r="I27" s="24">
        <v>0</v>
      </c>
      <c r="J27" s="24">
        <v>0</v>
      </c>
      <c r="K27" s="24">
        <v>0</v>
      </c>
      <c r="L27" s="36">
        <v>0</v>
      </c>
      <c r="M27" s="36">
        <v>0</v>
      </c>
      <c r="N27" s="36">
        <v>0</v>
      </c>
      <c r="O27" s="36">
        <v>0</v>
      </c>
      <c r="P27" s="50">
        <v>40000</v>
      </c>
      <c r="Q27" s="51">
        <f t="shared" si="5"/>
        <v>90726.14</v>
      </c>
    </row>
    <row r="28" spans="1:19" ht="31.5" customHeight="1" thickBot="1" x14ac:dyDescent="0.35">
      <c r="B28" s="137" t="s">
        <v>57</v>
      </c>
      <c r="C28" s="33" t="s">
        <v>81</v>
      </c>
      <c r="D28" s="91" t="s">
        <v>56</v>
      </c>
      <c r="E28" s="90">
        <v>28721.43</v>
      </c>
      <c r="F28" s="36">
        <v>85000</v>
      </c>
      <c r="G28" s="98">
        <v>25000</v>
      </c>
      <c r="H28" s="75">
        <v>0</v>
      </c>
      <c r="I28" s="75">
        <v>0</v>
      </c>
      <c r="J28" s="75">
        <v>0</v>
      </c>
      <c r="K28" s="75">
        <v>0</v>
      </c>
      <c r="L28" s="99">
        <v>0</v>
      </c>
      <c r="M28" s="99">
        <v>0</v>
      </c>
      <c r="N28" s="99">
        <v>0</v>
      </c>
      <c r="O28" s="99">
        <v>0</v>
      </c>
      <c r="P28" s="76">
        <v>25000</v>
      </c>
      <c r="Q28" s="51">
        <f t="shared" si="5"/>
        <v>138721.43</v>
      </c>
      <c r="R28" s="18"/>
      <c r="S28" s="18"/>
    </row>
    <row r="29" spans="1:19" s="3" customFormat="1" ht="15" customHeight="1" x14ac:dyDescent="0.3">
      <c r="A29" s="73"/>
      <c r="B29" s="65" t="s">
        <v>49</v>
      </c>
      <c r="C29" s="33" t="s">
        <v>42</v>
      </c>
      <c r="D29" s="87" t="s">
        <v>70</v>
      </c>
      <c r="E29" s="88">
        <f>E13*7%</f>
        <v>12569.8433</v>
      </c>
      <c r="F29" s="88">
        <f>F13*7%</f>
        <v>50827.600600000005</v>
      </c>
      <c r="G29" s="89">
        <f>P13*7%</f>
        <v>81200.40879999999</v>
      </c>
      <c r="H29" s="2"/>
      <c r="I29" s="2"/>
      <c r="J29" s="2"/>
      <c r="K29" s="2"/>
      <c r="L29" s="2"/>
      <c r="M29" s="2"/>
      <c r="N29" s="2"/>
      <c r="O29" s="81"/>
    </row>
    <row r="30" spans="1:19" s="2" customFormat="1" ht="13" x14ac:dyDescent="0.3">
      <c r="A30" s="74"/>
      <c r="B30" s="3"/>
      <c r="C30" s="33" t="s">
        <v>61</v>
      </c>
      <c r="D30" s="45" t="s">
        <v>71</v>
      </c>
      <c r="E30" s="132">
        <f>+E12</f>
        <v>192139.03330000001</v>
      </c>
      <c r="F30" s="133">
        <f>F12</f>
        <v>776936.18059999996</v>
      </c>
      <c r="G30" s="78">
        <f>+P12</f>
        <v>1056206.2487999999</v>
      </c>
    </row>
    <row r="31" spans="1:19" s="2" customFormat="1" ht="13" x14ac:dyDescent="0.3">
      <c r="A31" s="21"/>
      <c r="B31" s="3"/>
      <c r="C31" s="32" t="s">
        <v>62</v>
      </c>
      <c r="D31" s="79" t="s">
        <v>69</v>
      </c>
      <c r="E31" s="80">
        <f>E32-E30-G30</f>
        <v>4610691.7178999996</v>
      </c>
      <c r="F31" s="133">
        <f>E32-E30-F30-G30</f>
        <v>3833755.5373</v>
      </c>
    </row>
    <row r="32" spans="1:19" ht="12.75" customHeight="1" x14ac:dyDescent="0.25">
      <c r="A32" s="21"/>
      <c r="B32" s="59"/>
      <c r="C32" s="32" t="s">
        <v>63</v>
      </c>
      <c r="D32" s="29" t="s">
        <v>26</v>
      </c>
      <c r="E32" s="31">
        <v>5859037</v>
      </c>
      <c r="F32" s="31">
        <v>5859037</v>
      </c>
      <c r="G32" s="40"/>
      <c r="H32" s="61"/>
      <c r="I32" s="61"/>
      <c r="J32" s="61"/>
      <c r="K32" s="61"/>
      <c r="L32" s="60"/>
      <c r="M32" s="60"/>
    </row>
    <row r="33" spans="1:16" x14ac:dyDescent="0.25">
      <c r="A33" s="21"/>
    </row>
    <row r="34" spans="1:16" s="2" customFormat="1" ht="13" x14ac:dyDescent="0.3">
      <c r="A34" s="1"/>
    </row>
    <row r="35" spans="1:16" x14ac:dyDescent="0.25">
      <c r="A35" s="3"/>
    </row>
    <row r="36" spans="1:16" ht="13" x14ac:dyDescent="0.3">
      <c r="C36" s="102" t="s">
        <v>11</v>
      </c>
      <c r="D36" s="103"/>
      <c r="E36" s="58"/>
      <c r="F36" s="58"/>
      <c r="G36" s="85"/>
      <c r="H36" s="58"/>
      <c r="I36" s="58"/>
      <c r="J36" s="58"/>
      <c r="K36" s="58"/>
      <c r="L36" s="85"/>
      <c r="M36" s="2"/>
    </row>
    <row r="37" spans="1:16" ht="13" x14ac:dyDescent="0.3">
      <c r="C37" s="82"/>
      <c r="D37" s="104" t="s">
        <v>3</v>
      </c>
      <c r="E37" s="105">
        <v>2023</v>
      </c>
      <c r="F37" s="105">
        <v>2024</v>
      </c>
      <c r="G37" s="105">
        <v>2025</v>
      </c>
      <c r="H37" s="105">
        <v>2026</v>
      </c>
      <c r="I37" s="105">
        <v>2027</v>
      </c>
      <c r="J37" s="105">
        <v>2028</v>
      </c>
      <c r="K37" s="105">
        <v>2029</v>
      </c>
      <c r="L37" s="106" t="s">
        <v>4</v>
      </c>
      <c r="M37" s="2"/>
    </row>
    <row r="38" spans="1:16" ht="13" x14ac:dyDescent="0.3">
      <c r="A38" s="2"/>
      <c r="C38" s="25"/>
      <c r="D38" s="107" t="s">
        <v>5</v>
      </c>
      <c r="E38" s="108" t="s">
        <v>8</v>
      </c>
      <c r="F38" s="108" t="s">
        <v>8</v>
      </c>
      <c r="G38" s="108" t="s">
        <v>8</v>
      </c>
      <c r="H38" s="109" t="s">
        <v>8</v>
      </c>
      <c r="I38" s="109" t="s">
        <v>8</v>
      </c>
      <c r="J38" s="109" t="s">
        <v>8</v>
      </c>
      <c r="K38" s="110" t="s">
        <v>8</v>
      </c>
      <c r="L38" s="33"/>
    </row>
    <row r="39" spans="1:16" ht="13.9" customHeight="1" x14ac:dyDescent="0.3">
      <c r="B39" s="4"/>
      <c r="C39" s="111">
        <v>1</v>
      </c>
      <c r="D39" s="112" t="s">
        <v>28</v>
      </c>
      <c r="E39" s="78">
        <f>E40+E43</f>
        <v>187904.21</v>
      </c>
      <c r="F39" s="78">
        <f t="shared" ref="F39:L39" si="6">F40+F43</f>
        <v>868601.87</v>
      </c>
      <c r="G39" s="78">
        <f>G40+G43</f>
        <v>1035040.7</v>
      </c>
      <c r="H39" s="78">
        <f t="shared" si="6"/>
        <v>1054345.45</v>
      </c>
      <c r="I39" s="78">
        <f t="shared" si="6"/>
        <v>1078553.7</v>
      </c>
      <c r="J39" s="78">
        <f t="shared" si="6"/>
        <v>900000</v>
      </c>
      <c r="K39" s="113">
        <f t="shared" si="6"/>
        <v>734591.07</v>
      </c>
      <c r="L39" s="78">
        <f t="shared" si="6"/>
        <v>5859037</v>
      </c>
    </row>
    <row r="40" spans="1:16" ht="13" x14ac:dyDescent="0.3">
      <c r="B40" s="4"/>
      <c r="C40" s="111">
        <v>2</v>
      </c>
      <c r="D40" s="114" t="s">
        <v>29</v>
      </c>
      <c r="E40" s="78">
        <v>187904.21</v>
      </c>
      <c r="F40" s="113">
        <v>868601.87</v>
      </c>
      <c r="G40" s="78">
        <v>1035040.7</v>
      </c>
      <c r="H40" s="78">
        <v>1054345.45</v>
      </c>
      <c r="I40" s="78">
        <v>1078553.7</v>
      </c>
      <c r="J40" s="78">
        <v>900000</v>
      </c>
      <c r="K40" s="113">
        <v>734591.07</v>
      </c>
      <c r="L40" s="133">
        <f>SUM(E40:K40)</f>
        <v>5859037</v>
      </c>
      <c r="M40" s="2"/>
      <c r="P40" s="22"/>
    </row>
    <row r="41" spans="1:16" x14ac:dyDescent="0.25">
      <c r="C41" s="47" t="s">
        <v>1</v>
      </c>
      <c r="D41" s="115" t="s">
        <v>30</v>
      </c>
      <c r="E41" s="116">
        <f>E40*70%</f>
        <v>131532.94699999999</v>
      </c>
      <c r="F41" s="116">
        <f t="shared" ref="F41:L41" si="7">F40*70%</f>
        <v>608021.30900000001</v>
      </c>
      <c r="G41" s="116">
        <f>G40*70%</f>
        <v>724528.48999999987</v>
      </c>
      <c r="H41" s="116">
        <f t="shared" si="7"/>
        <v>738041.81499999994</v>
      </c>
      <c r="I41" s="116">
        <f t="shared" si="7"/>
        <v>754987.59</v>
      </c>
      <c r="J41" s="116">
        <f t="shared" si="7"/>
        <v>630000</v>
      </c>
      <c r="K41" s="117">
        <f t="shared" si="7"/>
        <v>514213.74899999995</v>
      </c>
      <c r="L41" s="116">
        <f t="shared" si="7"/>
        <v>4101325.9</v>
      </c>
    </row>
    <row r="42" spans="1:16" s="15" customFormat="1" x14ac:dyDescent="0.25">
      <c r="A42" s="1"/>
      <c r="B42" s="3"/>
      <c r="C42" s="47" t="s">
        <v>2</v>
      </c>
      <c r="D42" s="118" t="s">
        <v>31</v>
      </c>
      <c r="E42" s="116">
        <f>E40*30%</f>
        <v>56371.262999999999</v>
      </c>
      <c r="F42" s="116">
        <f t="shared" ref="F42:L42" si="8">F40*30%</f>
        <v>260580.56099999999</v>
      </c>
      <c r="G42" s="116">
        <f>G40*30%</f>
        <v>310512.20999999996</v>
      </c>
      <c r="H42" s="116">
        <f t="shared" si="8"/>
        <v>316303.63499999995</v>
      </c>
      <c r="I42" s="116">
        <f t="shared" si="8"/>
        <v>323566.11</v>
      </c>
      <c r="J42" s="116">
        <f t="shared" si="8"/>
        <v>270000</v>
      </c>
      <c r="K42" s="117">
        <f t="shared" si="8"/>
        <v>220377.32099999997</v>
      </c>
      <c r="L42" s="116">
        <f t="shared" si="8"/>
        <v>1757711.0999999999</v>
      </c>
      <c r="M42" s="1"/>
      <c r="P42" s="138"/>
    </row>
    <row r="43" spans="1:16" ht="15" customHeight="1" x14ac:dyDescent="0.3">
      <c r="B43" s="4"/>
      <c r="C43" s="119">
        <v>3</v>
      </c>
      <c r="D43" s="120" t="s">
        <v>32</v>
      </c>
      <c r="E43" s="78">
        <f>E44+E45</f>
        <v>0</v>
      </c>
      <c r="F43" s="78">
        <f t="shared" ref="F43:K43" si="9">F44+F45</f>
        <v>0</v>
      </c>
      <c r="G43" s="78">
        <f>G44+G45</f>
        <v>0</v>
      </c>
      <c r="H43" s="78">
        <f t="shared" si="9"/>
        <v>0</v>
      </c>
      <c r="I43" s="78">
        <f t="shared" si="9"/>
        <v>0</v>
      </c>
      <c r="J43" s="78">
        <f t="shared" si="9"/>
        <v>0</v>
      </c>
      <c r="K43" s="113">
        <f t="shared" si="9"/>
        <v>0</v>
      </c>
      <c r="L43" s="78">
        <f t="shared" ref="L43" si="10">L44+L45</f>
        <v>0</v>
      </c>
    </row>
    <row r="44" spans="1:16" ht="15" customHeight="1" x14ac:dyDescent="0.25">
      <c r="C44" s="121" t="s">
        <v>6</v>
      </c>
      <c r="D44" s="118" t="s">
        <v>27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37">
        <v>0</v>
      </c>
      <c r="L44" s="90">
        <v>0</v>
      </c>
    </row>
    <row r="45" spans="1:16" x14ac:dyDescent="0.25">
      <c r="C45" s="121" t="s">
        <v>7</v>
      </c>
      <c r="D45" s="118" t="s">
        <v>33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37">
        <v>0</v>
      </c>
      <c r="L45" s="90">
        <v>0</v>
      </c>
    </row>
    <row r="46" spans="1:16" x14ac:dyDescent="0.25">
      <c r="A46" s="15"/>
      <c r="C46" s="82"/>
      <c r="D46" s="60"/>
      <c r="E46" s="58"/>
      <c r="F46" s="61"/>
      <c r="G46" s="61"/>
      <c r="H46" s="61"/>
      <c r="I46" s="61"/>
      <c r="J46" s="61"/>
      <c r="K46" s="61"/>
      <c r="L46" s="82"/>
    </row>
    <row r="47" spans="1:16" x14ac:dyDescent="0.25">
      <c r="C47" s="122" t="s">
        <v>35</v>
      </c>
      <c r="D47" s="122"/>
      <c r="E47" s="58"/>
      <c r="F47" s="61"/>
      <c r="G47" s="61"/>
      <c r="H47" s="61"/>
      <c r="I47" s="61"/>
      <c r="J47" s="61"/>
      <c r="K47" s="61"/>
      <c r="L47" s="82"/>
    </row>
    <row r="48" spans="1:16" x14ac:dyDescent="0.25">
      <c r="B48" s="14"/>
      <c r="C48" s="123"/>
      <c r="D48" s="123"/>
      <c r="E48" s="61"/>
      <c r="F48" s="61"/>
      <c r="G48" s="61"/>
      <c r="H48" s="61"/>
      <c r="I48" s="61"/>
      <c r="J48" s="61"/>
      <c r="K48" s="61"/>
      <c r="L48" s="82"/>
      <c r="M48" s="15"/>
    </row>
    <row r="49" spans="1:12" ht="13" x14ac:dyDescent="0.3">
      <c r="B49" s="4"/>
      <c r="C49" s="124" t="s">
        <v>13</v>
      </c>
      <c r="D49" s="124" t="s">
        <v>14</v>
      </c>
      <c r="E49" s="125">
        <v>2023</v>
      </c>
      <c r="F49" s="125">
        <v>2024</v>
      </c>
      <c r="G49" s="125">
        <v>2025</v>
      </c>
      <c r="H49" s="126"/>
      <c r="I49" s="127"/>
      <c r="J49" s="126"/>
      <c r="K49" s="126"/>
      <c r="L49" s="82"/>
    </row>
    <row r="50" spans="1:12" x14ac:dyDescent="0.25">
      <c r="C50" s="128" t="s">
        <v>15</v>
      </c>
      <c r="D50" s="129" t="s">
        <v>38</v>
      </c>
      <c r="E50" s="90">
        <v>22972.93</v>
      </c>
      <c r="F50" s="130">
        <v>176027.07</v>
      </c>
      <c r="G50" s="24">
        <v>301000</v>
      </c>
      <c r="H50" s="61"/>
      <c r="I50" s="61"/>
      <c r="J50" s="61"/>
      <c r="K50" s="61"/>
      <c r="L50" s="82"/>
    </row>
    <row r="51" spans="1:12" x14ac:dyDescent="0.25">
      <c r="C51" s="131" t="s">
        <v>39</v>
      </c>
      <c r="D51" s="25" t="s">
        <v>40</v>
      </c>
      <c r="E51" s="90">
        <v>36537.74</v>
      </c>
      <c r="F51" s="24">
        <v>70211.42</v>
      </c>
      <c r="G51" s="24">
        <v>93250.84</v>
      </c>
      <c r="H51" s="61"/>
      <c r="I51" s="61"/>
      <c r="J51" s="61"/>
      <c r="K51" s="61"/>
      <c r="L51" s="82"/>
    </row>
    <row r="52" spans="1:12" x14ac:dyDescent="0.25">
      <c r="C52" s="128" t="s">
        <v>25</v>
      </c>
      <c r="D52" s="129" t="s">
        <v>41</v>
      </c>
      <c r="E52" s="90">
        <v>26078.91</v>
      </c>
      <c r="F52" s="24">
        <v>73421.09</v>
      </c>
      <c r="G52" s="24">
        <v>57750</v>
      </c>
      <c r="H52" s="61"/>
      <c r="I52" s="61"/>
      <c r="J52" s="61"/>
      <c r="K52" s="61"/>
      <c r="L52" s="82"/>
    </row>
    <row r="53" spans="1:12" x14ac:dyDescent="0.25">
      <c r="C53" s="111">
        <v>4</v>
      </c>
      <c r="D53" s="25" t="s">
        <v>65</v>
      </c>
      <c r="E53" s="90">
        <v>15540</v>
      </c>
      <c r="F53" s="24">
        <v>106520</v>
      </c>
      <c r="G53" s="24">
        <v>90900</v>
      </c>
      <c r="H53" s="61"/>
      <c r="I53" s="61"/>
      <c r="J53" s="61"/>
      <c r="K53" s="61"/>
      <c r="L53" s="82"/>
    </row>
    <row r="54" spans="1:12" x14ac:dyDescent="0.25">
      <c r="C54" s="111">
        <v>5</v>
      </c>
      <c r="D54" s="25" t="s">
        <v>72</v>
      </c>
      <c r="E54" s="90">
        <v>0</v>
      </c>
      <c r="F54" s="24">
        <v>55910</v>
      </c>
      <c r="G54" s="24">
        <v>54740</v>
      </c>
      <c r="H54" s="61"/>
      <c r="I54" s="61"/>
      <c r="J54" s="61"/>
      <c r="K54" s="61"/>
      <c r="L54" s="82"/>
    </row>
    <row r="55" spans="1:12" x14ac:dyDescent="0.25">
      <c r="C55" s="111">
        <v>6</v>
      </c>
      <c r="D55" s="25" t="s">
        <v>99</v>
      </c>
      <c r="E55" s="90">
        <v>0</v>
      </c>
      <c r="F55" s="90">
        <v>0</v>
      </c>
      <c r="G55" s="24">
        <v>115617</v>
      </c>
      <c r="H55" s="82"/>
      <c r="I55" s="82"/>
      <c r="J55" s="82"/>
      <c r="K55" s="82"/>
      <c r="L55" s="82"/>
    </row>
    <row r="56" spans="1:12" ht="13" x14ac:dyDescent="0.3">
      <c r="C56" s="9">
        <v>7</v>
      </c>
      <c r="D56" s="25" t="s">
        <v>100</v>
      </c>
      <c r="E56" s="90">
        <v>0</v>
      </c>
      <c r="F56" s="90">
        <v>14422</v>
      </c>
      <c r="G56" s="24">
        <v>143108</v>
      </c>
    </row>
    <row r="57" spans="1:12" ht="13" x14ac:dyDescent="0.3">
      <c r="C57" s="9">
        <v>8</v>
      </c>
      <c r="D57" s="25" t="s">
        <v>105</v>
      </c>
      <c r="E57" s="90">
        <v>0</v>
      </c>
      <c r="F57" s="90">
        <v>0</v>
      </c>
      <c r="G57" s="24">
        <v>118640</v>
      </c>
    </row>
    <row r="61" spans="1:12" x14ac:dyDescent="0.25">
      <c r="A61" s="1" t="s">
        <v>12</v>
      </c>
      <c r="B61" s="1"/>
      <c r="D61" s="1"/>
    </row>
    <row r="62" spans="1:12" x14ac:dyDescent="0.25">
      <c r="A62" s="1" t="s">
        <v>17</v>
      </c>
    </row>
    <row r="63" spans="1:12" x14ac:dyDescent="0.25">
      <c r="A63" s="1" t="s">
        <v>18</v>
      </c>
    </row>
    <row r="64" spans="1:12" x14ac:dyDescent="0.25">
      <c r="A64" s="1" t="s">
        <v>34</v>
      </c>
      <c r="J64" s="22"/>
      <c r="K64" s="22"/>
    </row>
    <row r="65" spans="1:10" ht="14.5" x14ac:dyDescent="0.25">
      <c r="A65" s="1" t="s">
        <v>24</v>
      </c>
    </row>
    <row r="66" spans="1:10" x14ac:dyDescent="0.25">
      <c r="J66" s="11"/>
    </row>
  </sheetData>
  <mergeCells count="11">
    <mergeCell ref="A10:A25"/>
    <mergeCell ref="B17:B25"/>
    <mergeCell ref="Q10:Q11"/>
    <mergeCell ref="H8:O8"/>
    <mergeCell ref="B10:B16"/>
    <mergeCell ref="P10:P11"/>
    <mergeCell ref="C10:C11"/>
    <mergeCell ref="D10:D11"/>
    <mergeCell ref="G10:G11"/>
    <mergeCell ref="F10:F11"/>
    <mergeCell ref="E10:E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81c65f-5842-43c9-a691-e445a40616d7">
      <Terms xmlns="http://schemas.microsoft.com/office/infopath/2007/PartnerControls"/>
    </lcf76f155ced4ddcb4097134ff3c332f>
    <TaxCatchAll xmlns="51e387ab-2cf3-47c1-961d-d9fa51046f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479CD319D7BE4699FE88EEFEEE7C57" ma:contentTypeVersion="20" ma:contentTypeDescription="Loo uus dokument" ma:contentTypeScope="" ma:versionID="c85cb7c5dfb7ccefd07fbc70933399da">
  <xsd:schema xmlns:xsd="http://www.w3.org/2001/XMLSchema" xmlns:xs="http://www.w3.org/2001/XMLSchema" xmlns:p="http://schemas.microsoft.com/office/2006/metadata/properties" xmlns:ns2="0d81c65f-5842-43c9-a691-e445a40616d7" xmlns:ns3="51e387ab-2cf3-47c1-961d-d9fa51046f5a" targetNamespace="http://schemas.microsoft.com/office/2006/metadata/properties" ma:root="true" ma:fieldsID="89c6594a44dfebe9c9f1fd8c85caf29f" ns2:_="" ns3:_="">
    <xsd:import namespace="0d81c65f-5842-43c9-a691-e445a40616d7"/>
    <xsd:import namespace="51e387ab-2cf3-47c1-961d-d9fa51046f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1c65f-5842-43c9-a691-e445a4061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765f91d-7ede-454c-a68b-1b422a717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387ab-2cf3-47c1-961d-d9fa51046f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d4b029d-fafb-4083-b8c9-6fb998ff47d5}" ma:internalName="TaxCatchAll" ma:showField="CatchAllData" ma:web="51e387ab-2cf3-47c1-961d-d9fa51046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B81A1-6326-4926-AD24-60036A53CD76}">
  <ds:schemaRefs>
    <ds:schemaRef ds:uri="http://schemas.microsoft.com/office/2006/metadata/properties"/>
    <ds:schemaRef ds:uri="http://schemas.microsoft.com/office/infopath/2007/PartnerControls"/>
    <ds:schemaRef ds:uri="0d81c65f-5842-43c9-a691-e445a40616d7"/>
    <ds:schemaRef ds:uri="51e387ab-2cf3-47c1-961d-d9fa51046f5a"/>
  </ds:schemaRefs>
</ds:datastoreItem>
</file>

<file path=customXml/itemProps2.xml><?xml version="1.0" encoding="utf-8"?>
<ds:datastoreItem xmlns:ds="http://schemas.openxmlformats.org/officeDocument/2006/customXml" ds:itemID="{3C85F325-B508-40D8-A540-FDAF3BF81B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CC5BE-B965-49AF-B9A2-312BE44A9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81c65f-5842-43c9-a691-e445a40616d7"/>
    <ds:schemaRef ds:uri="51e387ab-2cf3-47c1-961d-d9fa51046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Katre Mägi</cp:lastModifiedBy>
  <cp:lastPrinted>2016-07-21T07:46:53Z</cp:lastPrinted>
  <dcterms:created xsi:type="dcterms:W3CDTF">2008-10-09T12:25:50Z</dcterms:created>
  <dcterms:modified xsi:type="dcterms:W3CDTF">2024-12-31T09:41:16Z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0x01010042479CD319D7BE4699FE88EEFEEE7C57</vt:lpwstr>
  </property>
</Properties>
</file>